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Бюдж 23\Ежеквартально по ст.44 Устава_2023_год_\"/>
    </mc:Choice>
  </mc:AlternateContent>
  <bookViews>
    <workbookView xWindow="-120" yWindow="-120" windowWidth="29040" windowHeight="15996"/>
  </bookViews>
  <sheets>
    <sheet name="9 месяцев" sheetId="6" r:id="rId1"/>
  </sheets>
  <definedNames>
    <definedName name="Z_1CA9F3D3_053A_4BF9_A6AB_0903928EF026_.wvu.PrintArea" localSheetId="0" hidden="1">'9 месяцев'!$C$1:$E$28</definedName>
    <definedName name="Z_26E97D69_A3A4_46DF_A379_AAD953FEED94_.wvu.Cols" localSheetId="0" hidden="1">'9 месяцев'!#REF!</definedName>
    <definedName name="Z_26E97D69_A3A4_46DF_A379_AAD953FEED94_.wvu.PrintArea" localSheetId="0" hidden="1">'9 месяцев'!$C$1:$E$28</definedName>
    <definedName name="Z_286930F7_9EA1_473A_A05D_C573B03650B0_.wvu.PrintArea" localSheetId="0" hidden="1">'9 месяцев'!$C$1:$E$28</definedName>
    <definedName name="Z_42D2F8D5_1E83_4122_BFBC_C7AF1C387109_.wvu.PrintArea" localSheetId="0" hidden="1">'9 месяцев'!$C$1:$E$28</definedName>
    <definedName name="Z_51FF0C04_B6C0_495F_B21E_1FECF7959104_.wvu.PrintArea" localSheetId="0" hidden="1">'9 месяцев'!$C$1:$E$28</definedName>
    <definedName name="Z_559C7217_2229_49EC_B688_F6199913249A_.wvu.Cols" localSheetId="0" hidden="1">'9 месяцев'!#REF!</definedName>
    <definedName name="Z_559C7217_2229_49EC_B688_F6199913249A_.wvu.PrintArea" localSheetId="0" hidden="1">'9 месяцев'!$C$1:$H$28</definedName>
    <definedName name="Z_6C5E7887_30E5_49D2_9E36_7BA87DD818AB_.wvu.Cols" localSheetId="0" hidden="1">'9 месяцев'!#REF!</definedName>
    <definedName name="Z_6C5E7887_30E5_49D2_9E36_7BA87DD818AB_.wvu.PrintArea" localSheetId="0" hidden="1">'9 месяцев'!$C$1:$E$28</definedName>
    <definedName name="Z_7017B4DF_A811_450E_A829_C45CC005DC69_.wvu.PrintArea" localSheetId="0" hidden="1">'9 месяцев'!$C$1:$E$28</definedName>
    <definedName name="Z_71EDF761_83DD_401A_A7AD_D5AFC3F013E9_.wvu.PrintArea" localSheetId="0" hidden="1">'9 месяцев'!$C$1:$E$28</definedName>
    <definedName name="Z_77AF59F7_D64B_437A_9F79_176D7B884FDD_.wvu.PrintArea" localSheetId="0" hidden="1">'9 месяцев'!$C$1:$E$28</definedName>
    <definedName name="Z_8256E702_5D06_4C47_AA90_06517D2DD52F_.wvu.Cols" localSheetId="0" hidden="1">'9 месяцев'!#REF!,'9 месяцев'!#REF!</definedName>
    <definedName name="Z_8256E702_5D06_4C47_AA90_06517D2DD52F_.wvu.PrintArea" localSheetId="0" hidden="1">'9 месяцев'!$C$1:$E$28</definedName>
    <definedName name="Z_9695AF1D_0B25_44E3_8596_0A366DD58001_.wvu.PrintArea" localSheetId="0" hidden="1">'9 месяцев'!$C$1:$E$28</definedName>
    <definedName name="Z_978D0F3F_084F_4ADA_9DB4_078064E0A13D_.wvu.PrintArea" localSheetId="0" hidden="1">'9 месяцев'!$C$1:$E$28</definedName>
    <definedName name="Z_A338545E_3855_498C_B82A_4CDDAB087977_.wvu.Cols" localSheetId="0" hidden="1">'9 месяцев'!#REF!</definedName>
    <definedName name="Z_A338545E_3855_498C_B82A_4CDDAB087977_.wvu.PrintArea" localSheetId="0" hidden="1">'9 месяцев'!$C$1:$H$28</definedName>
    <definedName name="Z_D490B861_F494_493C_8C23_A7AAEA4F0C98_.wvu.PrintArea" localSheetId="0" hidden="1">'9 месяцев'!$C$1:$E$28</definedName>
    <definedName name="Z_D4F51A11_B42B_4D52_A6D4_E8883919A77E_.wvu.Cols" localSheetId="0" hidden="1">'9 месяцев'!#REF!,'9 месяцев'!#REF!</definedName>
    <definedName name="Z_D4F51A11_B42B_4D52_A6D4_E8883919A77E_.wvu.PrintArea" localSheetId="0" hidden="1">'9 месяцев'!$C$4:$E$24</definedName>
    <definedName name="Z_F60FC09A_2DEB_4E2D_B74C_8179B4E5054A_.wvu.Cols" localSheetId="0" hidden="1">'9 месяцев'!#REF!</definedName>
    <definedName name="Z_F60FC09A_2DEB_4E2D_B74C_8179B4E5054A_.wvu.PrintArea" localSheetId="0" hidden="1">'9 месяцев'!$C$1:$E$28</definedName>
    <definedName name="_xlnm.Print_Area" localSheetId="0">'9 месяцев'!$A:$E</definedName>
  </definedNames>
  <calcPr calcId="152511" iterate="1"/>
  <customWorkbookViews>
    <customWorkbookView name="Горшенко Алена Олеговна - Личное представление" guid="{559C7217-2229-49EC-B688-F6199913249A}" mergeInterval="0" personalView="1" maximized="1" windowWidth="1916" windowHeight="749" activeSheetId="1"/>
    <customWorkbookView name="Шульц Екатерина Викторовна - Личное представление" guid="{F60FC09A-2DEB-4E2D-B74C-8179B4E5054A}" mergeInterval="0" personalView="1" maximized="1" xWindow="-8" yWindow="-8" windowWidth="1936" windowHeight="1056" activeSheetId="4"/>
    <customWorkbookView name="Шадрина Виктория Владеевна - Личное представление" guid="{6C5E7887-30E5-49D2-9E36-7BA87DD818AB}" mergeInterval="0" personalView="1" maximized="1" windowWidth="1888" windowHeight="821" activeSheetId="4"/>
    <customWorkbookView name="KozlovskayaAE - Личное представление" guid="{8256E702-5D06-4C47-AA90-06517D2DD52F}" mergeInterval="0" personalView="1" maximized="1" xWindow="1" yWindow="1" windowWidth="1280" windowHeight="805" activeSheetId="3"/>
    <customWorkbookView name="BaevaVM - Личное представление" guid="{D4F51A11-B42B-4D52-A6D4-E8883919A77E}" mergeInterval="0" personalView="1" maximized="1" xWindow="1" yWindow="1" windowWidth="1280" windowHeight="794" activeSheetId="2"/>
    <customWorkbookView name="ShadrinaVV - Личное представление" guid="{7017B4DF-A811-450E-A829-C45CC005DC69}" mergeInterval="0" personalView="1" maximized="1" xWindow="1" yWindow="1" windowWidth="1280" windowHeight="804" activeSheetId="3"/>
    <customWorkbookView name="DanilovaTP - Личное представление" guid="{9695AF1D-0B25-44E3-8596-0A366DD58001}" mergeInterval="0" personalView="1" maximized="1" xWindow="1" yWindow="1" windowWidth="1152" windowHeight="643" activeSheetId="3"/>
    <customWorkbookView name="FedorovaAM - Личное представление" guid="{71EDF761-83DD-401A-A7AD-D5AFC3F013E9}" mergeInterval="0" personalView="1" maximized="1" xWindow="1" yWindow="1" windowWidth="1280" windowHeight="773" activeSheetId="4"/>
    <customWorkbookView name="ShulcEV - Личное представление" guid="{1CA9F3D3-053A-4BF9-A6AB-0903928EF026}" mergeInterval="0" personalView="1" maximized="1" xWindow="1" yWindow="1" windowWidth="1276" windowHeight="799" activeSheetId="4"/>
    <customWorkbookView name=" Нестеренко ЮА - Личное представление" guid="{26E97D69-A3A4-46DF-A379-AAD953FEED94}" mergeInterval="0" personalView="1" maximized="1" xWindow="1" yWindow="1" windowWidth="1280" windowHeight="762" activeSheetId="4"/>
    <customWorkbookView name="Вандрей Сергей Александрович - Личное представление" guid="{A338545E-3855-498C-B82A-4CDDAB087977}" mergeInterval="0" personalView="1" maximized="1" xWindow="-8" yWindow="-8" windowWidth="1936" windowHeight="1066" activeSheetId="4"/>
  </customWorkbookViews>
</workbook>
</file>

<file path=xl/calcChain.xml><?xml version="1.0" encoding="utf-8"?>
<calcChain xmlns="http://schemas.openxmlformats.org/spreadsheetml/2006/main">
  <c r="G20" i="6" l="1"/>
  <c r="F20" i="6"/>
  <c r="G18" i="6" l="1"/>
  <c r="F18" i="6"/>
  <c r="I28" i="6" l="1"/>
  <c r="I27" i="6"/>
  <c r="I26" i="6"/>
  <c r="I25" i="6"/>
  <c r="I24" i="6"/>
  <c r="I23" i="6"/>
  <c r="I22" i="6"/>
  <c r="I21" i="6"/>
  <c r="I20" i="6"/>
  <c r="I18" i="6"/>
  <c r="L19" i="6" l="1"/>
  <c r="M19" i="6"/>
  <c r="J20" i="6"/>
  <c r="O20" i="6" s="1"/>
  <c r="K20" i="6"/>
  <c r="L20" i="6"/>
  <c r="M20" i="6"/>
  <c r="J21" i="6"/>
  <c r="O21" i="6" s="1"/>
  <c r="K21" i="6"/>
  <c r="L21" i="6"/>
  <c r="M21" i="6"/>
  <c r="J22" i="6"/>
  <c r="K22" i="6"/>
  <c r="L22" i="6"/>
  <c r="M22" i="6"/>
  <c r="J23" i="6"/>
  <c r="O23" i="6" s="1"/>
  <c r="K23" i="6"/>
  <c r="L23" i="6"/>
  <c r="M23" i="6"/>
  <c r="J24" i="6"/>
  <c r="O24" i="6" s="1"/>
  <c r="K24" i="6"/>
  <c r="L24" i="6"/>
  <c r="M24" i="6"/>
  <c r="J25" i="6"/>
  <c r="O25" i="6" s="1"/>
  <c r="K25" i="6"/>
  <c r="L25" i="6"/>
  <c r="M25" i="6"/>
  <c r="J26" i="6"/>
  <c r="O26" i="6" s="1"/>
  <c r="K26" i="6"/>
  <c r="L26" i="6"/>
  <c r="M26" i="6"/>
  <c r="J27" i="6"/>
  <c r="O27" i="6" s="1"/>
  <c r="K27" i="6"/>
  <c r="L27" i="6"/>
  <c r="M27" i="6"/>
  <c r="J28" i="6"/>
  <c r="O28" i="6" s="1"/>
  <c r="K28" i="6"/>
  <c r="L28" i="6"/>
  <c r="M28" i="6"/>
  <c r="K18" i="6"/>
  <c r="L18" i="6"/>
  <c r="M18" i="6"/>
  <c r="J18" i="6"/>
  <c r="B10" i="6"/>
  <c r="A10" i="6"/>
  <c r="N18" i="6" l="1"/>
  <c r="N28" i="6"/>
  <c r="N27" i="6"/>
  <c r="N26" i="6"/>
  <c r="R26" i="6" s="1"/>
  <c r="T26" i="6" s="1"/>
  <c r="N25" i="6"/>
  <c r="N24" i="6"/>
  <c r="N23" i="6"/>
  <c r="N22" i="6"/>
  <c r="P22" i="6" s="1"/>
  <c r="N21" i="6"/>
  <c r="N20" i="6"/>
  <c r="R20" i="6" s="1"/>
  <c r="O18" i="6"/>
  <c r="J19" i="6"/>
  <c r="J16" i="6" s="1"/>
  <c r="O22" i="6"/>
  <c r="S26" i="6" l="1"/>
  <c r="Q26" i="6"/>
  <c r="P21" i="6"/>
  <c r="R21" i="6"/>
  <c r="P23" i="6"/>
  <c r="R23" i="6"/>
  <c r="P25" i="6"/>
  <c r="R25" i="6"/>
  <c r="Q27" i="6"/>
  <c r="R27" i="6"/>
  <c r="P18" i="6"/>
  <c r="R18" i="6"/>
  <c r="T18" i="6" s="1"/>
  <c r="Q22" i="6"/>
  <c r="R22" i="6"/>
  <c r="T22" i="6" s="1"/>
  <c r="P24" i="6"/>
  <c r="R24" i="6"/>
  <c r="P28" i="6"/>
  <c r="R28" i="6"/>
  <c r="P27" i="6"/>
  <c r="Q24" i="6"/>
  <c r="Q21" i="6"/>
  <c r="Q28" i="6"/>
  <c r="Q18" i="6"/>
  <c r="Q23" i="6"/>
  <c r="P26" i="6"/>
  <c r="K19" i="6"/>
  <c r="Q25" i="6"/>
  <c r="T20" i="6"/>
  <c r="S20" i="6"/>
  <c r="Q20" i="6"/>
  <c r="P20" i="6"/>
  <c r="O16" i="6"/>
  <c r="O19" i="6"/>
  <c r="S18" i="6" l="1"/>
  <c r="S28" i="6"/>
  <c r="T28" i="6"/>
  <c r="S24" i="6"/>
  <c r="T24" i="6"/>
  <c r="S22" i="6"/>
  <c r="S27" i="6"/>
  <c r="T27" i="6"/>
  <c r="T25" i="6"/>
  <c r="S25" i="6"/>
  <c r="S23" i="6"/>
  <c r="T23" i="6"/>
  <c r="S21" i="6"/>
  <c r="T21" i="6"/>
</calcChain>
</file>

<file path=xl/comments1.xml><?xml version="1.0" encoding="utf-8"?>
<comments xmlns="http://schemas.openxmlformats.org/spreadsheetml/2006/main">
  <authors>
    <author>Горшенко Алена Олеговна</author>
  </authors>
  <commentList>
    <comment ref="F18" authorId="0" shapeId="0">
      <text>
        <r>
          <rPr>
            <b/>
            <sz val="10"/>
            <color indexed="81"/>
            <rFont val="Tahoma"/>
            <family val="2"/>
            <charset val="204"/>
          </rPr>
          <t>Горшенко Алена Олеговна:</t>
        </r>
        <r>
          <rPr>
            <sz val="10"/>
            <color indexed="81"/>
            <rFont val="Tahoma"/>
            <family val="2"/>
            <charset val="204"/>
          </rPr>
          <t xml:space="preserve">
Факт 121 КВР (КОСГУ 211+266) без:
Главы, председателя КСП, заместителя председателя КСП, аудитора КСП</t>
        </r>
      </text>
    </comment>
    <comment ref="G18" authorId="0" shapeId="0">
      <text>
        <r>
          <rPr>
            <b/>
            <sz val="10"/>
            <color indexed="81"/>
            <rFont val="Tahoma"/>
            <family val="2"/>
            <charset val="204"/>
          </rPr>
          <t>Горшенко Алена Олеговна:</t>
        </r>
        <r>
          <rPr>
            <sz val="10"/>
            <color indexed="81"/>
            <rFont val="Tahoma"/>
            <family val="2"/>
            <charset val="204"/>
          </rPr>
          <t xml:space="preserve">
Факт 129 КВР (в части КОСГУ 213) без:
Главы, председателя КСП, заместителя председателя КСП, аудитора КСП</t>
        </r>
      </text>
    </comment>
  </commentList>
</comments>
</file>

<file path=xl/sharedStrings.xml><?xml version="1.0" encoding="utf-8"?>
<sst xmlns="http://schemas.openxmlformats.org/spreadsheetml/2006/main" count="58" uniqueCount="47">
  <si>
    <t>Приложение к письму</t>
  </si>
  <si>
    <t>СВЕДЕНИЯ</t>
  </si>
  <si>
    <t xml:space="preserve">о ходе исполнения бюджета Нижневартовского района </t>
  </si>
  <si>
    <t xml:space="preserve">Исполнение бюджета Нижневартовского района составляет: </t>
  </si>
  <si>
    <t xml:space="preserve">Наименование </t>
  </si>
  <si>
    <t>ВСЕГО</t>
  </si>
  <si>
    <t>Численность (физические лица)</t>
  </si>
  <si>
    <t>2</t>
  </si>
  <si>
    <t>Всего</t>
  </si>
  <si>
    <t>в том числе</t>
  </si>
  <si>
    <t>2. Муниципальные учреждения района</t>
  </si>
  <si>
    <t xml:space="preserve"> Сумма  (тыс.руб.)</t>
  </si>
  <si>
    <t>отклонение от предыущего квартала, руб.</t>
  </si>
  <si>
    <t>О численности муниципальных служащих органов местного самоуправления, работников муниципальных учреждений района и фактических затратах на денежное содержание (оплату труда, начисления на выплаты по оплате труда)</t>
  </si>
  <si>
    <t xml:space="preserve">Среднесписочная численность </t>
  </si>
  <si>
    <t xml:space="preserve">2.2. Учреждения культуры, кинематографии </t>
  </si>
  <si>
    <t>2.1. Учреждения образования, молодежной политики</t>
  </si>
  <si>
    <t>1. Органы местного самоуправления</t>
  </si>
  <si>
    <t>от  __________ №  _________</t>
  </si>
  <si>
    <t xml:space="preserve"> Сумма (тыс. руб.)</t>
  </si>
  <si>
    <t>2.3. Учреждения средств массовой информации</t>
  </si>
  <si>
    <t>2.4. Учреждения капитального строительства и ремонта</t>
  </si>
  <si>
    <t>2.5. Учреждения по материально-техническому обеспечению деятельности органов местного самоуправления</t>
  </si>
  <si>
    <t>2.6. Учреждения по хозяйственному обеспечению муниципальных учреждений Нижневартовского района</t>
  </si>
  <si>
    <t>2.7. Учреждения по делам гражданской обороны и чрезвычайным ситуациям</t>
  </si>
  <si>
    <t>2.8. Учреждения по имущественным и земельным ресурсам</t>
  </si>
  <si>
    <t>2.9. Учреждения физической культуры и спорта</t>
  </si>
  <si>
    <t>Отклонение численности</t>
  </si>
  <si>
    <t>КОСГУ 211</t>
  </si>
  <si>
    <t>КОСГУ 213</t>
  </si>
  <si>
    <t>ФИО / заполнил/ проверил</t>
  </si>
  <si>
    <t>Пояснения</t>
  </si>
  <si>
    <t xml:space="preserve">по доходам - </t>
  </si>
  <si>
    <t xml:space="preserve"> млн. рублей.</t>
  </si>
  <si>
    <t xml:space="preserve">по расходам - </t>
  </si>
  <si>
    <t>% отклонения</t>
  </si>
  <si>
    <t>Горшенко А.О.</t>
  </si>
  <si>
    <t>Средняя расчетная ЗП</t>
  </si>
  <si>
    <t>Шадрина</t>
  </si>
  <si>
    <t>Кравченко Н.А.</t>
  </si>
  <si>
    <t>Пирогова А.Е.</t>
  </si>
  <si>
    <t xml:space="preserve"> за 9 месяцев 2023 года</t>
  </si>
  <si>
    <t>за 1 полугодие 2023 года</t>
  </si>
  <si>
    <t>Средняя зарплата за 1 полугодие 2023 года</t>
  </si>
  <si>
    <t>Отклонение от 1 полугодия 2023 года</t>
  </si>
  <si>
    <t>Уменьшение среднемесячной заработной платы по сравнению с 1 полугодием 2023 года объясняется меньшим количеством работников, воспользовавшихся правом на ежегодный оплачиваемый отпуск с предоставлением единовременной выплаты к отпуску.</t>
  </si>
  <si>
    <t>Шадрина, Данилова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</si>
</sst>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%"/>
  </numFmts>
  <fonts count="27" x14ac:knownFonts="1">
    <font>
      <sz val="10"/>
      <name val="Arial"/>
      <family val="2"/>
      <charset val="204"/>
    </font>
    <font>
      <sz val="11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name val="Times New Roman"/>
      <family val="1"/>
      <charset val="204"/>
    </font>
    <font>
      <i/>
      <sz val="12"/>
      <color rgb="FFFF000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color indexed="81"/>
      <name val="Tahoma"/>
      <family val="2"/>
      <charset val="204"/>
    </font>
    <font>
      <sz val="10"/>
      <color indexed="81"/>
      <name val="Tahoma"/>
      <family val="2"/>
      <charset val="204"/>
    </font>
    <font>
      <b/>
      <i/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2" fillId="0" borderId="0" xfId="0" applyFont="1"/>
    <xf numFmtId="0" fontId="4" fillId="0" borderId="0" xfId="0" applyFont="1"/>
    <xf numFmtId="4" fontId="1" fillId="0" borderId="0" xfId="0" applyNumberFormat="1" applyFont="1"/>
    <xf numFmtId="0" fontId="1" fillId="0" borderId="0" xfId="0" applyFont="1"/>
    <xf numFmtId="3" fontId="1" fillId="0" borderId="0" xfId="0" applyNumberFormat="1" applyFont="1"/>
    <xf numFmtId="0" fontId="5" fillId="0" borderId="0" xfId="0" applyFont="1"/>
    <xf numFmtId="4" fontId="6" fillId="0" borderId="0" xfId="0" applyNumberFormat="1" applyFont="1" applyAlignment="1">
      <alignment horizontal="right"/>
    </xf>
    <xf numFmtId="3" fontId="7" fillId="0" borderId="3" xfId="0" applyNumberFormat="1" applyFont="1" applyBorder="1" applyAlignment="1">
      <alignment horizontal="center" vertical="center" wrapText="1"/>
    </xf>
    <xf numFmtId="4" fontId="7" fillId="0" borderId="3" xfId="0" applyNumberFormat="1" applyFont="1" applyBorder="1" applyAlignment="1">
      <alignment horizontal="center" vertical="center" wrapText="1"/>
    </xf>
    <xf numFmtId="3" fontId="10" fillId="0" borderId="3" xfId="0" applyNumberFormat="1" applyFont="1" applyBorder="1" applyAlignment="1">
      <alignment horizontal="center" vertical="top" wrapText="1"/>
    </xf>
    <xf numFmtId="0" fontId="6" fillId="0" borderId="0" xfId="0" applyFont="1" applyAlignment="1">
      <alignment wrapText="1"/>
    </xf>
    <xf numFmtId="3" fontId="6" fillId="0" borderId="0" xfId="0" applyNumberFormat="1" applyFont="1" applyAlignment="1">
      <alignment wrapText="1"/>
    </xf>
    <xf numFmtId="4" fontId="11" fillId="0" borderId="0" xfId="0" applyNumberFormat="1" applyFont="1" applyAlignment="1">
      <alignment horizontal="right" wrapText="1"/>
    </xf>
    <xf numFmtId="164" fontId="7" fillId="0" borderId="3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left" wrapText="1"/>
    </xf>
    <xf numFmtId="0" fontId="7" fillId="0" borderId="0" xfId="0" applyFont="1" applyAlignment="1">
      <alignment horizontal="center" vertical="center" wrapText="1"/>
    </xf>
    <xf numFmtId="3" fontId="7" fillId="0" borderId="3" xfId="0" applyNumberFormat="1" applyFont="1" applyBorder="1" applyAlignment="1">
      <alignment horizontal="center" vertical="center"/>
    </xf>
    <xf numFmtId="3" fontId="19" fillId="0" borderId="3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4" fontId="3" fillId="0" borderId="0" xfId="0" applyNumberFormat="1" applyFont="1" applyAlignment="1">
      <alignment horizontal="left" wrapText="1"/>
    </xf>
    <xf numFmtId="0" fontId="1" fillId="0" borderId="0" xfId="0" applyFont="1" applyAlignment="1">
      <alignment horizontal="left" vertical="top"/>
    </xf>
    <xf numFmtId="4" fontId="12" fillId="0" borderId="3" xfId="0" applyNumberFormat="1" applyFont="1" applyBorder="1" applyAlignment="1">
      <alignment horizontal="center" wrapText="1"/>
    </xf>
    <xf numFmtId="0" fontId="2" fillId="0" borderId="3" xfId="0" applyFont="1" applyBorder="1"/>
    <xf numFmtId="4" fontId="7" fillId="0" borderId="1" xfId="0" applyNumberFormat="1" applyFont="1" applyBorder="1" applyAlignment="1">
      <alignment horizontal="center" vertical="center" wrapText="1"/>
    </xf>
    <xf numFmtId="4" fontId="13" fillId="0" borderId="3" xfId="0" applyNumberFormat="1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3" fontId="1" fillId="0" borderId="3" xfId="0" applyNumberFormat="1" applyFont="1" applyBorder="1" applyAlignment="1">
      <alignment horizontal="left" vertical="top" wrapText="1"/>
    </xf>
    <xf numFmtId="0" fontId="14" fillId="0" borderId="3" xfId="0" applyFont="1" applyBorder="1" applyAlignment="1">
      <alignment horizontal="center"/>
    </xf>
    <xf numFmtId="49" fontId="5" fillId="0" borderId="3" xfId="0" applyNumberFormat="1" applyFont="1" applyBorder="1" applyAlignment="1">
      <alignment vertical="center" wrapText="1"/>
    </xf>
    <xf numFmtId="4" fontId="1" fillId="0" borderId="0" xfId="0" applyNumberFormat="1" applyFont="1" applyAlignment="1">
      <alignment horizontal="left"/>
    </xf>
    <xf numFmtId="4" fontId="12" fillId="2" borderId="3" xfId="0" applyNumberFormat="1" applyFont="1" applyFill="1" applyBorder="1" applyAlignment="1">
      <alignment horizontal="center" wrapText="1"/>
    </xf>
    <xf numFmtId="3" fontId="6" fillId="0" borderId="3" xfId="0" applyNumberFormat="1" applyFont="1" applyBorder="1" applyAlignment="1">
      <alignment horizontal="left" vertical="center"/>
    </xf>
    <xf numFmtId="3" fontId="20" fillId="0" borderId="3" xfId="0" applyNumberFormat="1" applyFont="1" applyBorder="1" applyAlignment="1">
      <alignment horizontal="center" vertical="center"/>
    </xf>
    <xf numFmtId="164" fontId="7" fillId="2" borderId="3" xfId="0" applyNumberFormat="1" applyFont="1" applyFill="1" applyBorder="1" applyAlignment="1">
      <alignment horizontal="center" vertical="center"/>
    </xf>
    <xf numFmtId="165" fontId="8" fillId="2" borderId="3" xfId="0" applyNumberFormat="1" applyFont="1" applyFill="1" applyBorder="1" applyAlignment="1">
      <alignment horizontal="center" vertical="center"/>
    </xf>
    <xf numFmtId="4" fontId="20" fillId="0" borderId="3" xfId="0" applyNumberFormat="1" applyFont="1" applyBorder="1" applyAlignment="1">
      <alignment horizontal="center" vertical="center"/>
    </xf>
    <xf numFmtId="4" fontId="3" fillId="0" borderId="0" xfId="0" applyNumberFormat="1" applyFont="1" applyAlignment="1">
      <alignment horizontal="right" wrapText="1"/>
    </xf>
    <xf numFmtId="0" fontId="22" fillId="0" borderId="0" xfId="0" applyFont="1" applyAlignment="1">
      <alignment horizontal="center" vertical="center"/>
    </xf>
    <xf numFmtId="0" fontId="23" fillId="0" borderId="2" xfId="0" applyFont="1" applyBorder="1" applyAlignment="1">
      <alignment horizontal="center" vertical="top"/>
    </xf>
    <xf numFmtId="3" fontId="22" fillId="0" borderId="3" xfId="0" applyNumberFormat="1" applyFont="1" applyBorder="1" applyAlignment="1">
      <alignment horizontal="center" vertical="top" wrapText="1"/>
    </xf>
    <xf numFmtId="0" fontId="24" fillId="0" borderId="3" xfId="0" applyFont="1" applyBorder="1" applyAlignment="1">
      <alignment horizontal="center"/>
    </xf>
    <xf numFmtId="0" fontId="24" fillId="2" borderId="3" xfId="0" applyFont="1" applyFill="1" applyBorder="1" applyAlignment="1">
      <alignment horizontal="center"/>
    </xf>
    <xf numFmtId="49" fontId="2" fillId="0" borderId="3" xfId="0" applyNumberFormat="1" applyFont="1" applyBorder="1" applyAlignment="1">
      <alignment vertical="center" wrapText="1"/>
    </xf>
    <xf numFmtId="4" fontId="21" fillId="0" borderId="3" xfId="0" applyNumberFormat="1" applyFont="1" applyBorder="1" applyAlignment="1">
      <alignment horizontal="center" vertical="center" wrapText="1"/>
    </xf>
    <xf numFmtId="3" fontId="13" fillId="0" borderId="3" xfId="0" applyNumberFormat="1" applyFont="1" applyBorder="1" applyAlignment="1">
      <alignment horizontal="center" vertical="center" wrapText="1"/>
    </xf>
    <xf numFmtId="4" fontId="21" fillId="2" borderId="3" xfId="0" applyNumberFormat="1" applyFont="1" applyFill="1" applyBorder="1" applyAlignment="1">
      <alignment horizontal="center" vertical="center" wrapText="1"/>
    </xf>
    <xf numFmtId="0" fontId="5" fillId="0" borderId="3" xfId="0" applyFont="1" applyBorder="1" applyAlignment="1">
      <alignment vertical="center"/>
    </xf>
    <xf numFmtId="0" fontId="6" fillId="0" borderId="0" xfId="0" applyFont="1"/>
    <xf numFmtId="0" fontId="5" fillId="0" borderId="0" xfId="0" applyFont="1" applyAlignment="1">
      <alignment horizontal="left"/>
    </xf>
    <xf numFmtId="0" fontId="5" fillId="0" borderId="0" xfId="0" applyFont="1" applyAlignment="1">
      <alignment vertical="center"/>
    </xf>
    <xf numFmtId="4" fontId="8" fillId="0" borderId="0" xfId="0" applyNumberFormat="1" applyFont="1" applyAlignment="1">
      <alignment horizontal="center"/>
    </xf>
    <xf numFmtId="3" fontId="8" fillId="0" borderId="3" xfId="0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164" fontId="7" fillId="0" borderId="3" xfId="0" applyNumberFormat="1" applyFont="1" applyBorder="1" applyAlignment="1">
      <alignment horizontal="center" vertical="center" wrapText="1"/>
    </xf>
    <xf numFmtId="3" fontId="6" fillId="0" borderId="3" xfId="0" applyNumberFormat="1" applyFont="1" applyBorder="1" applyAlignment="1">
      <alignment horizontal="left" vertical="center" wrapText="1"/>
    </xf>
    <xf numFmtId="4" fontId="15" fillId="0" borderId="3" xfId="0" applyNumberFormat="1" applyFont="1" applyBorder="1" applyAlignment="1">
      <alignment horizontal="center" vertical="center"/>
    </xf>
    <xf numFmtId="3" fontId="19" fillId="0" borderId="3" xfId="0" applyNumberFormat="1" applyFont="1" applyBorder="1" applyAlignment="1">
      <alignment horizontal="center" vertical="center" wrapText="1"/>
    </xf>
    <xf numFmtId="164" fontId="7" fillId="2" borderId="3" xfId="0" applyNumberFormat="1" applyFont="1" applyFill="1" applyBorder="1" applyAlignment="1">
      <alignment horizontal="center" vertical="center" wrapText="1"/>
    </xf>
    <xf numFmtId="164" fontId="4" fillId="0" borderId="3" xfId="0" applyNumberFormat="1" applyFont="1" applyBorder="1" applyAlignment="1">
      <alignment horizontal="center" vertical="center" wrapText="1"/>
    </xf>
    <xf numFmtId="3" fontId="4" fillId="0" borderId="3" xfId="0" applyNumberFormat="1" applyFont="1" applyBorder="1" applyAlignment="1">
      <alignment horizontal="center" vertical="center" wrapText="1"/>
    </xf>
    <xf numFmtId="3" fontId="1" fillId="0" borderId="3" xfId="0" applyNumberFormat="1" applyFont="1" applyBorder="1" applyAlignment="1">
      <alignment horizontal="left" vertical="center" wrapText="1"/>
    </xf>
    <xf numFmtId="4" fontId="12" fillId="0" borderId="3" xfId="0" applyNumberFormat="1" applyFont="1" applyBorder="1" applyAlignment="1">
      <alignment horizontal="center" vertical="center"/>
    </xf>
    <xf numFmtId="164" fontId="8" fillId="0" borderId="3" xfId="0" applyNumberFormat="1" applyFont="1" applyBorder="1" applyAlignment="1">
      <alignment horizontal="center" vertical="center" wrapText="1"/>
    </xf>
    <xf numFmtId="3" fontId="8" fillId="0" borderId="3" xfId="0" applyNumberFormat="1" applyFont="1" applyBorder="1" applyAlignment="1">
      <alignment horizontal="center" vertical="center" wrapText="1"/>
    </xf>
    <xf numFmtId="3" fontId="20" fillId="0" borderId="3" xfId="0" applyNumberFormat="1" applyFont="1" applyBorder="1" applyAlignment="1">
      <alignment horizontal="center" vertical="center" wrapText="1"/>
    </xf>
    <xf numFmtId="164" fontId="8" fillId="2" borderId="3" xfId="0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vertical="center"/>
    </xf>
    <xf numFmtId="165" fontId="7" fillId="2" borderId="3" xfId="0" applyNumberFormat="1" applyFont="1" applyFill="1" applyBorder="1" applyAlignment="1">
      <alignment horizontal="center" vertical="center"/>
    </xf>
    <xf numFmtId="164" fontId="8" fillId="0" borderId="3" xfId="0" applyNumberFormat="1" applyFont="1" applyBorder="1" applyAlignment="1">
      <alignment horizontal="center" vertical="center"/>
    </xf>
    <xf numFmtId="3" fontId="9" fillId="0" borderId="3" xfId="0" applyNumberFormat="1" applyFont="1" applyBorder="1" applyAlignment="1">
      <alignment horizontal="center" vertical="center"/>
    </xf>
    <xf numFmtId="164" fontId="9" fillId="0" borderId="3" xfId="0" applyNumberFormat="1" applyFont="1" applyFill="1" applyBorder="1" applyAlignment="1">
      <alignment horizontal="center" vertical="center"/>
    </xf>
    <xf numFmtId="4" fontId="26" fillId="0" borderId="3" xfId="0" applyNumberFormat="1" applyFont="1" applyBorder="1" applyAlignment="1">
      <alignment horizontal="center" vertical="center"/>
    </xf>
    <xf numFmtId="164" fontId="8" fillId="2" borderId="3" xfId="0" applyNumberFormat="1" applyFont="1" applyFill="1" applyBorder="1" applyAlignment="1">
      <alignment horizontal="center" vertical="center"/>
    </xf>
    <xf numFmtId="2" fontId="2" fillId="0" borderId="0" xfId="0" applyNumberFormat="1" applyFont="1" applyAlignment="1">
      <alignment vertical="center"/>
    </xf>
    <xf numFmtId="3" fontId="25" fillId="0" borderId="3" xfId="0" applyNumberFormat="1" applyFont="1" applyBorder="1" applyAlignment="1">
      <alignment horizontal="left" vertical="center"/>
    </xf>
    <xf numFmtId="164" fontId="9" fillId="0" borderId="3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left" vertical="center" wrapText="1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left" wrapText="1"/>
    </xf>
    <xf numFmtId="0" fontId="10" fillId="0" borderId="3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top"/>
    </xf>
    <xf numFmtId="0" fontId="16" fillId="0" borderId="4" xfId="0" applyFont="1" applyBorder="1" applyAlignment="1">
      <alignment horizontal="center" vertical="top"/>
    </xf>
    <xf numFmtId="0" fontId="16" fillId="0" borderId="2" xfId="0" applyFont="1" applyBorder="1" applyAlignment="1">
      <alignment horizontal="center" vertical="top"/>
    </xf>
    <xf numFmtId="0" fontId="10" fillId="0" borderId="3" xfId="0" applyFont="1" applyBorder="1" applyAlignment="1">
      <alignment horizontal="center"/>
    </xf>
    <xf numFmtId="0" fontId="7" fillId="0" borderId="3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X49"/>
  <sheetViews>
    <sheetView tabSelected="1" zoomScale="60" zoomScaleNormal="60" workbookViewId="0">
      <pane xSplit="3" ySplit="15" topLeftCell="D16" activePane="bottomRight" state="frozen"/>
      <selection pane="topRight" activeCell="D1" sqref="D1"/>
      <selection pane="bottomLeft" activeCell="A16" sqref="A16"/>
      <selection pane="bottomRight" activeCell="AF12" sqref="AF12"/>
    </sheetView>
  </sheetViews>
  <sheetFormatPr defaultColWidth="8.88671875" defaultRowHeight="13.2" x14ac:dyDescent="0.25"/>
  <cols>
    <col min="1" max="1" width="17.44140625" style="1" customWidth="1"/>
    <col min="2" max="2" width="12.109375" style="1" customWidth="1"/>
    <col min="3" max="3" width="39.33203125" style="1" customWidth="1"/>
    <col min="4" max="4" width="22.109375" style="1" customWidth="1"/>
    <col min="5" max="5" width="22.6640625" style="1" customWidth="1"/>
    <col min="6" max="6" width="16.44140625" style="1" hidden="1" customWidth="1"/>
    <col min="7" max="7" width="14.109375" style="1" hidden="1" customWidth="1"/>
    <col min="8" max="8" width="18.5546875" style="20" hidden="1" customWidth="1"/>
    <col min="9" max="9" width="17.44140625" style="1" hidden="1" customWidth="1"/>
    <col min="10" max="10" width="14.109375" style="1" hidden="1" customWidth="1"/>
    <col min="11" max="11" width="15.44140625" style="1" hidden="1" customWidth="1"/>
    <col min="12" max="13" width="13.6640625" style="1" hidden="1" customWidth="1"/>
    <col min="14" max="14" width="15" style="1" hidden="1" customWidth="1"/>
    <col min="15" max="16" width="15.109375" style="1" hidden="1" customWidth="1"/>
    <col min="17" max="17" width="11.33203125" style="1" hidden="1" customWidth="1"/>
    <col min="18" max="18" width="15" style="1" hidden="1" customWidth="1"/>
    <col min="19" max="19" width="17.109375" style="1" hidden="1" customWidth="1"/>
    <col min="20" max="20" width="11.33203125" style="1" hidden="1" customWidth="1"/>
    <col min="21" max="21" width="47.109375" style="1" hidden="1" customWidth="1"/>
    <col min="22" max="24" width="0" style="1" hidden="1" customWidth="1"/>
    <col min="25" max="16384" width="8.88671875" style="1"/>
  </cols>
  <sheetData>
    <row r="1" spans="1:21" s="6" customFormat="1" ht="13.8" x14ac:dyDescent="0.25">
      <c r="E1" s="7" t="s">
        <v>0</v>
      </c>
      <c r="F1" s="7"/>
      <c r="G1" s="7"/>
      <c r="H1" s="52"/>
    </row>
    <row r="2" spans="1:21" s="6" customFormat="1" ht="13.8" x14ac:dyDescent="0.25">
      <c r="E2" s="7" t="s">
        <v>18</v>
      </c>
      <c r="F2" s="7"/>
      <c r="G2" s="7"/>
      <c r="H2" s="52"/>
    </row>
    <row r="3" spans="1:21" s="6" customFormat="1" x14ac:dyDescent="0.25">
      <c r="H3" s="52"/>
    </row>
    <row r="4" spans="1:21" s="6" customFormat="1" ht="17.399999999999999" x14ac:dyDescent="0.3">
      <c r="A4" s="81" t="s">
        <v>1</v>
      </c>
      <c r="B4" s="81"/>
      <c r="C4" s="81"/>
      <c r="D4" s="81"/>
      <c r="E4" s="81"/>
      <c r="F4" s="15"/>
      <c r="G4" s="15"/>
      <c r="H4" s="52"/>
    </row>
    <row r="5" spans="1:21" s="6" customFormat="1" ht="17.399999999999999" x14ac:dyDescent="0.3">
      <c r="A5" s="81" t="s">
        <v>2</v>
      </c>
      <c r="B5" s="81"/>
      <c r="C5" s="81"/>
      <c r="D5" s="81"/>
      <c r="E5" s="81"/>
      <c r="F5" s="15"/>
      <c r="G5" s="15"/>
      <c r="H5" s="52"/>
    </row>
    <row r="6" spans="1:21" s="6" customFormat="1" ht="17.399999999999999" x14ac:dyDescent="0.3">
      <c r="A6" s="81" t="s">
        <v>41</v>
      </c>
      <c r="B6" s="81"/>
      <c r="C6" s="81"/>
      <c r="D6" s="81"/>
      <c r="E6" s="81"/>
      <c r="F6" s="15"/>
      <c r="G6" s="15"/>
      <c r="H6" s="52"/>
    </row>
    <row r="7" spans="1:21" s="6" customFormat="1" ht="18.75" customHeight="1" x14ac:dyDescent="0.3">
      <c r="A7" s="82" t="s">
        <v>3</v>
      </c>
      <c r="B7" s="82"/>
      <c r="C7" s="82"/>
      <c r="D7" s="82"/>
      <c r="E7" s="82"/>
      <c r="F7" s="16"/>
      <c r="G7" s="16"/>
      <c r="H7" s="52"/>
    </row>
    <row r="8" spans="1:21" ht="18" x14ac:dyDescent="0.35">
      <c r="A8" s="16" t="s">
        <v>32</v>
      </c>
      <c r="B8" s="54">
        <v>4621.5</v>
      </c>
      <c r="C8" s="21" t="s">
        <v>33</v>
      </c>
      <c r="F8" s="2"/>
      <c r="G8" s="2"/>
    </row>
    <row r="9" spans="1:21" ht="18" customHeight="1" x14ac:dyDescent="0.35">
      <c r="A9" s="16" t="s">
        <v>34</v>
      </c>
      <c r="B9" s="54">
        <v>4202.5</v>
      </c>
      <c r="C9" s="21" t="s">
        <v>33</v>
      </c>
      <c r="F9" s="2"/>
      <c r="G9" s="2"/>
    </row>
    <row r="10" spans="1:21" ht="18" x14ac:dyDescent="0.35">
      <c r="A10" s="16" t="str">
        <f>IF(B8&gt;B9,"Профицит - ","Дефицит - ")</f>
        <v xml:space="preserve">Профицит - </v>
      </c>
      <c r="B10" s="54">
        <f>ABS(B8-B9)</f>
        <v>419</v>
      </c>
      <c r="C10" s="21" t="s">
        <v>33</v>
      </c>
      <c r="F10" s="2"/>
      <c r="G10" s="2"/>
    </row>
    <row r="11" spans="1:21" s="6" customFormat="1" ht="72" customHeight="1" x14ac:dyDescent="0.3">
      <c r="A11" s="81" t="s">
        <v>13</v>
      </c>
      <c r="B11" s="81"/>
      <c r="C11" s="81"/>
      <c r="D11" s="81"/>
      <c r="E11" s="81"/>
      <c r="F11" s="17"/>
      <c r="G11" s="17"/>
      <c r="H11" s="52"/>
    </row>
    <row r="12" spans="1:21" ht="15" customHeight="1" x14ac:dyDescent="0.25">
      <c r="A12" s="6"/>
      <c r="B12" s="6"/>
      <c r="C12" s="11"/>
      <c r="D12" s="12"/>
      <c r="E12" s="13"/>
      <c r="F12" s="40"/>
      <c r="G12" s="40"/>
      <c r="H12" s="22"/>
      <c r="J12" s="4"/>
      <c r="K12" s="4"/>
      <c r="L12" s="4"/>
      <c r="M12" s="4"/>
      <c r="N12" s="4"/>
      <c r="O12" s="4"/>
      <c r="P12" s="4"/>
    </row>
    <row r="13" spans="1:21" ht="21.6" customHeight="1" x14ac:dyDescent="0.3">
      <c r="A13" s="83" t="s">
        <v>4</v>
      </c>
      <c r="B13" s="83"/>
      <c r="C13" s="83"/>
      <c r="D13" s="83" t="s">
        <v>5</v>
      </c>
      <c r="E13" s="83"/>
      <c r="F13" s="41"/>
      <c r="G13" s="41"/>
      <c r="H13" s="23"/>
      <c r="I13" s="23"/>
      <c r="J13" s="84" t="s">
        <v>42</v>
      </c>
      <c r="K13" s="85"/>
      <c r="L13" s="85"/>
      <c r="M13" s="86"/>
      <c r="N13" s="42"/>
      <c r="O13" s="34"/>
      <c r="P13" s="34"/>
      <c r="Q13" s="34"/>
      <c r="R13" s="25"/>
      <c r="S13" s="24"/>
      <c r="T13" s="34"/>
      <c r="U13" s="25"/>
    </row>
    <row r="14" spans="1:21" s="53" customFormat="1" ht="59.25" customHeight="1" x14ac:dyDescent="0.25">
      <c r="A14" s="83"/>
      <c r="B14" s="83"/>
      <c r="C14" s="83"/>
      <c r="D14" s="8" t="s">
        <v>14</v>
      </c>
      <c r="E14" s="9" t="s">
        <v>19</v>
      </c>
      <c r="F14" s="9" t="s">
        <v>28</v>
      </c>
      <c r="G14" s="9" t="s">
        <v>29</v>
      </c>
      <c r="H14" s="26" t="s">
        <v>30</v>
      </c>
      <c r="I14" s="47" t="s">
        <v>37</v>
      </c>
      <c r="J14" s="48" t="s">
        <v>6</v>
      </c>
      <c r="K14" s="27" t="s">
        <v>11</v>
      </c>
      <c r="L14" s="9" t="s">
        <v>28</v>
      </c>
      <c r="M14" s="9" t="s">
        <v>29</v>
      </c>
      <c r="N14" s="47" t="s">
        <v>37</v>
      </c>
      <c r="O14" s="49" t="s">
        <v>27</v>
      </c>
      <c r="P14" s="49" t="s">
        <v>12</v>
      </c>
      <c r="Q14" s="49" t="s">
        <v>35</v>
      </c>
      <c r="R14" s="28" t="s">
        <v>43</v>
      </c>
      <c r="S14" s="47" t="s">
        <v>44</v>
      </c>
      <c r="T14" s="49" t="s">
        <v>35</v>
      </c>
      <c r="U14" s="29" t="s">
        <v>31</v>
      </c>
    </row>
    <row r="15" spans="1:21" ht="15.6" x14ac:dyDescent="0.3">
      <c r="A15" s="87">
        <v>1</v>
      </c>
      <c r="B15" s="87"/>
      <c r="C15" s="87"/>
      <c r="D15" s="10" t="s">
        <v>7</v>
      </c>
      <c r="E15" s="10">
        <v>3</v>
      </c>
      <c r="F15" s="43"/>
      <c r="G15" s="43"/>
      <c r="H15" s="30"/>
      <c r="I15" s="44"/>
      <c r="J15" s="31"/>
      <c r="K15" s="31"/>
      <c r="L15" s="31"/>
      <c r="M15" s="31"/>
      <c r="N15" s="31"/>
      <c r="O15" s="45"/>
      <c r="P15" s="45"/>
      <c r="Q15" s="45"/>
      <c r="R15" s="25"/>
      <c r="S15" s="25"/>
      <c r="T15" s="45"/>
      <c r="U15" s="25"/>
    </row>
    <row r="16" spans="1:21" s="53" customFormat="1" ht="25.2" customHeight="1" x14ac:dyDescent="0.25">
      <c r="A16" s="88" t="s">
        <v>8</v>
      </c>
      <c r="B16" s="88"/>
      <c r="C16" s="88"/>
      <c r="D16" s="57">
        <v>2610</v>
      </c>
      <c r="E16" s="8">
        <v>2107645.6533499998</v>
      </c>
      <c r="F16" s="14"/>
      <c r="G16" s="14"/>
      <c r="H16" s="58"/>
      <c r="I16" s="59"/>
      <c r="J16" s="57" t="e">
        <f>J18+J19</f>
        <v>#REF!</v>
      </c>
      <c r="K16" s="8"/>
      <c r="L16" s="60"/>
      <c r="M16" s="60"/>
      <c r="N16" s="36"/>
      <c r="O16" s="37" t="e">
        <f>D16-J16</f>
        <v>#REF!</v>
      </c>
      <c r="P16" s="61"/>
      <c r="Q16" s="61"/>
      <c r="R16" s="8"/>
      <c r="S16" s="8"/>
      <c r="T16" s="61"/>
      <c r="U16" s="50"/>
    </row>
    <row r="17" spans="1:24" s="56" customFormat="1" ht="19.2" customHeight="1" x14ac:dyDescent="0.25">
      <c r="A17" s="89" t="s">
        <v>9</v>
      </c>
      <c r="B17" s="89"/>
      <c r="C17" s="89"/>
      <c r="D17" s="62"/>
      <c r="E17" s="63"/>
      <c r="F17" s="63"/>
      <c r="G17" s="63"/>
      <c r="H17" s="64"/>
      <c r="I17" s="65"/>
      <c r="J17" s="66"/>
      <c r="K17" s="67"/>
      <c r="L17" s="68"/>
      <c r="M17" s="68"/>
      <c r="N17" s="68"/>
      <c r="O17" s="69"/>
      <c r="P17" s="69"/>
      <c r="Q17" s="69"/>
      <c r="R17" s="67"/>
      <c r="S17" s="8"/>
      <c r="T17" s="69"/>
      <c r="U17" s="70"/>
    </row>
    <row r="18" spans="1:24" s="56" customFormat="1" ht="25.2" customHeight="1" x14ac:dyDescent="0.25">
      <c r="A18" s="80" t="s">
        <v>17</v>
      </c>
      <c r="B18" s="80"/>
      <c r="C18" s="80"/>
      <c r="D18" s="14">
        <v>227</v>
      </c>
      <c r="E18" s="18">
        <v>437191.68056999997</v>
      </c>
      <c r="F18" s="14">
        <f>(360307877.16-9879464.16-4776628.22)/1000</f>
        <v>345651.78477999999</v>
      </c>
      <c r="G18" s="14">
        <f>(94395921.15-1675474.05-1180551.31)/1000</f>
        <v>91539.89579000001</v>
      </c>
      <c r="H18" s="35" t="s">
        <v>36</v>
      </c>
      <c r="I18" s="39">
        <f>F18/D18/8.5*1000</f>
        <v>179140.59848665458</v>
      </c>
      <c r="J18" s="14" t="e">
        <f>#REF!</f>
        <v>#REF!</v>
      </c>
      <c r="K18" s="18" t="e">
        <f>#REF!</f>
        <v>#REF!</v>
      </c>
      <c r="L18" s="14" t="e">
        <f>#REF!</f>
        <v>#REF!</v>
      </c>
      <c r="M18" s="14" t="e">
        <f>#REF!</f>
        <v>#REF!</v>
      </c>
      <c r="N18" s="36" t="e">
        <f>L18/J18/5.5*1000</f>
        <v>#REF!</v>
      </c>
      <c r="O18" s="37" t="e">
        <f t="shared" ref="O18:O28" si="0">D18-J18</f>
        <v>#REF!</v>
      </c>
      <c r="P18" s="37" t="e">
        <f>I18-N18</f>
        <v>#REF!</v>
      </c>
      <c r="Q18" s="38" t="e">
        <f>I18/N18-1</f>
        <v>#REF!</v>
      </c>
      <c r="R18" s="36" t="e">
        <f>N18</f>
        <v>#REF!</v>
      </c>
      <c r="S18" s="18" t="e">
        <f>I18-R18</f>
        <v>#REF!</v>
      </c>
      <c r="T18" s="38" t="e">
        <f>I18/R18-1</f>
        <v>#REF!</v>
      </c>
      <c r="U18" s="32" t="s">
        <v>45</v>
      </c>
    </row>
    <row r="19" spans="1:24" s="53" customFormat="1" ht="24.6" customHeight="1" x14ac:dyDescent="0.25">
      <c r="A19" s="80" t="s">
        <v>10</v>
      </c>
      <c r="B19" s="80"/>
      <c r="C19" s="80"/>
      <c r="D19" s="14">
        <v>2383</v>
      </c>
      <c r="E19" s="18">
        <v>1670453.97278</v>
      </c>
      <c r="F19" s="14"/>
      <c r="G19" s="14"/>
      <c r="H19" s="35"/>
      <c r="I19" s="39"/>
      <c r="J19" s="14" t="e">
        <f>#REF!</f>
        <v>#REF!</v>
      </c>
      <c r="K19" s="18" t="e">
        <f>#REF!</f>
        <v>#REF!</v>
      </c>
      <c r="L19" s="14" t="e">
        <f>#REF!</f>
        <v>#REF!</v>
      </c>
      <c r="M19" s="14" t="e">
        <f>#REF!</f>
        <v>#REF!</v>
      </c>
      <c r="N19" s="19"/>
      <c r="O19" s="37" t="e">
        <f t="shared" si="0"/>
        <v>#REF!</v>
      </c>
      <c r="P19" s="37"/>
      <c r="Q19" s="71"/>
      <c r="R19" s="19"/>
      <c r="S19" s="18"/>
      <c r="T19" s="71"/>
      <c r="U19" s="50"/>
    </row>
    <row r="20" spans="1:24" s="56" customFormat="1" ht="18.600000000000001" customHeight="1" x14ac:dyDescent="0.25">
      <c r="A20" s="90" t="s">
        <v>16</v>
      </c>
      <c r="B20" s="90"/>
      <c r="C20" s="90"/>
      <c r="D20" s="72">
        <v>1871.1</v>
      </c>
      <c r="E20" s="73">
        <v>1291609.44</v>
      </c>
      <c r="F20" s="74">
        <f>894256+66035.8+41452.7</f>
        <v>1001744.5</v>
      </c>
      <c r="G20" s="74">
        <f>258409.34+17916+13539.6</f>
        <v>289864.93999999994</v>
      </c>
      <c r="H20" s="35" t="s">
        <v>46</v>
      </c>
      <c r="I20" s="75">
        <f t="shared" ref="I20:I28" si="1">F20/D20/8.5*1000</f>
        <v>62985.566841775995</v>
      </c>
      <c r="J20" s="72" t="e">
        <f>#REF!</f>
        <v>#REF!</v>
      </c>
      <c r="K20" s="55" t="e">
        <f>#REF!</f>
        <v>#REF!</v>
      </c>
      <c r="L20" s="72" t="e">
        <f>#REF!</f>
        <v>#REF!</v>
      </c>
      <c r="M20" s="72" t="e">
        <f>#REF!</f>
        <v>#REF!</v>
      </c>
      <c r="N20" s="36" t="e">
        <f t="shared" ref="N20:N28" si="2">L20/J20/5.5*1000</f>
        <v>#REF!</v>
      </c>
      <c r="O20" s="76" t="e">
        <f t="shared" si="0"/>
        <v>#REF!</v>
      </c>
      <c r="P20" s="76" t="e">
        <f t="shared" ref="P20:P28" si="3">I20-N20</f>
        <v>#REF!</v>
      </c>
      <c r="Q20" s="38" t="e">
        <f t="shared" ref="Q20:Q28" si="4">I20/N20-1</f>
        <v>#REF!</v>
      </c>
      <c r="R20" s="36" t="e">
        <f t="shared" ref="R20:R28" si="5">N20</f>
        <v>#REF!</v>
      </c>
      <c r="S20" s="55" t="e">
        <f t="shared" ref="S20:S28" si="6">I20-R20</f>
        <v>#REF!</v>
      </c>
      <c r="T20" s="38" t="e">
        <f t="shared" ref="T20:T28" si="7">I20/R20-1</f>
        <v>#REF!</v>
      </c>
      <c r="U20" s="46"/>
      <c r="X20" s="77"/>
    </row>
    <row r="21" spans="1:24" s="56" customFormat="1" ht="18.600000000000001" customHeight="1" x14ac:dyDescent="0.25">
      <c r="A21" s="90" t="s">
        <v>15</v>
      </c>
      <c r="B21" s="90"/>
      <c r="C21" s="90"/>
      <c r="D21" s="72">
        <v>142.80000000000001</v>
      </c>
      <c r="E21" s="55">
        <v>132153</v>
      </c>
      <c r="F21" s="72">
        <v>100800.8</v>
      </c>
      <c r="G21" s="72">
        <v>31352.2</v>
      </c>
      <c r="H21" s="78" t="s">
        <v>38</v>
      </c>
      <c r="I21" s="75">
        <f t="shared" si="1"/>
        <v>83045.641786126216</v>
      </c>
      <c r="J21" s="72" t="e">
        <f>#REF!</f>
        <v>#REF!</v>
      </c>
      <c r="K21" s="55" t="e">
        <f>#REF!</f>
        <v>#REF!</v>
      </c>
      <c r="L21" s="72" t="e">
        <f>#REF!</f>
        <v>#REF!</v>
      </c>
      <c r="M21" s="72" t="e">
        <f>#REF!</f>
        <v>#REF!</v>
      </c>
      <c r="N21" s="36" t="e">
        <f t="shared" si="2"/>
        <v>#REF!</v>
      </c>
      <c r="O21" s="76" t="e">
        <f t="shared" si="0"/>
        <v>#REF!</v>
      </c>
      <c r="P21" s="76" t="e">
        <f t="shared" si="3"/>
        <v>#REF!</v>
      </c>
      <c r="Q21" s="38" t="e">
        <f t="shared" si="4"/>
        <v>#REF!</v>
      </c>
      <c r="R21" s="36" t="e">
        <f t="shared" si="5"/>
        <v>#REF!</v>
      </c>
      <c r="S21" s="55" t="e">
        <f t="shared" si="6"/>
        <v>#REF!</v>
      </c>
      <c r="T21" s="38" t="e">
        <f t="shared" si="7"/>
        <v>#REF!</v>
      </c>
      <c r="U21" s="46"/>
    </row>
    <row r="22" spans="1:24" s="56" customFormat="1" ht="18.600000000000001" customHeight="1" x14ac:dyDescent="0.25">
      <c r="A22" s="90" t="s">
        <v>20</v>
      </c>
      <c r="B22" s="90"/>
      <c r="C22" s="90"/>
      <c r="D22" s="72">
        <v>57</v>
      </c>
      <c r="E22" s="55">
        <v>33901.299999999996</v>
      </c>
      <c r="F22" s="72">
        <v>26489.1</v>
      </c>
      <c r="G22" s="72">
        <v>7412.2</v>
      </c>
      <c r="H22" s="35" t="s">
        <v>40</v>
      </c>
      <c r="I22" s="39">
        <f t="shared" si="1"/>
        <v>54673.065015479871</v>
      </c>
      <c r="J22" s="72" t="e">
        <f>#REF!</f>
        <v>#REF!</v>
      </c>
      <c r="K22" s="55" t="e">
        <f>#REF!</f>
        <v>#REF!</v>
      </c>
      <c r="L22" s="72" t="e">
        <f>#REF!</f>
        <v>#REF!</v>
      </c>
      <c r="M22" s="72" t="e">
        <f>#REF!</f>
        <v>#REF!</v>
      </c>
      <c r="N22" s="36" t="e">
        <f t="shared" si="2"/>
        <v>#REF!</v>
      </c>
      <c r="O22" s="76" t="e">
        <f t="shared" si="0"/>
        <v>#REF!</v>
      </c>
      <c r="P22" s="76" t="e">
        <f t="shared" si="3"/>
        <v>#REF!</v>
      </c>
      <c r="Q22" s="38" t="e">
        <f t="shared" si="4"/>
        <v>#REF!</v>
      </c>
      <c r="R22" s="36" t="e">
        <f t="shared" si="5"/>
        <v>#REF!</v>
      </c>
      <c r="S22" s="55" t="e">
        <f t="shared" si="6"/>
        <v>#REF!</v>
      </c>
      <c r="T22" s="38" t="e">
        <f>I22/R22-1</f>
        <v>#REF!</v>
      </c>
      <c r="U22" s="46"/>
    </row>
    <row r="23" spans="1:24" s="56" customFormat="1" ht="18.600000000000001" customHeight="1" x14ac:dyDescent="0.25">
      <c r="A23" s="90" t="s">
        <v>21</v>
      </c>
      <c r="B23" s="90"/>
      <c r="C23" s="90"/>
      <c r="D23" s="72">
        <v>33</v>
      </c>
      <c r="E23" s="55">
        <v>32076.002780000003</v>
      </c>
      <c r="F23" s="72">
        <v>25030.577570000001</v>
      </c>
      <c r="G23" s="72">
        <v>7045.4252100000003</v>
      </c>
      <c r="H23" s="35" t="s">
        <v>39</v>
      </c>
      <c r="I23" s="39">
        <f t="shared" si="1"/>
        <v>89235.570659536548</v>
      </c>
      <c r="J23" s="72" t="e">
        <f>#REF!</f>
        <v>#REF!</v>
      </c>
      <c r="K23" s="55" t="e">
        <f>#REF!</f>
        <v>#REF!</v>
      </c>
      <c r="L23" s="72" t="e">
        <f>#REF!</f>
        <v>#REF!</v>
      </c>
      <c r="M23" s="72" t="e">
        <f>#REF!</f>
        <v>#REF!</v>
      </c>
      <c r="N23" s="36" t="e">
        <f t="shared" si="2"/>
        <v>#REF!</v>
      </c>
      <c r="O23" s="76" t="e">
        <f t="shared" si="0"/>
        <v>#REF!</v>
      </c>
      <c r="P23" s="76" t="e">
        <f t="shared" si="3"/>
        <v>#REF!</v>
      </c>
      <c r="Q23" s="38" t="e">
        <f t="shared" si="4"/>
        <v>#REF!</v>
      </c>
      <c r="R23" s="36" t="e">
        <f t="shared" si="5"/>
        <v>#REF!</v>
      </c>
      <c r="S23" s="55" t="e">
        <f t="shared" si="6"/>
        <v>#REF!</v>
      </c>
      <c r="T23" s="38" t="e">
        <f t="shared" si="7"/>
        <v>#REF!</v>
      </c>
      <c r="U23" s="46"/>
    </row>
    <row r="24" spans="1:24" s="56" customFormat="1" ht="39.6" customHeight="1" x14ac:dyDescent="0.25">
      <c r="A24" s="90" t="s">
        <v>22</v>
      </c>
      <c r="B24" s="90"/>
      <c r="C24" s="90"/>
      <c r="D24" s="79">
        <v>68</v>
      </c>
      <c r="E24" s="73">
        <v>54397.1</v>
      </c>
      <c r="F24" s="79">
        <v>42416.5</v>
      </c>
      <c r="G24" s="79">
        <v>11980.6</v>
      </c>
      <c r="H24" s="78" t="s">
        <v>40</v>
      </c>
      <c r="I24" s="75">
        <f t="shared" si="1"/>
        <v>73384.948096885812</v>
      </c>
      <c r="J24" s="72" t="e">
        <f>#REF!</f>
        <v>#REF!</v>
      </c>
      <c r="K24" s="55" t="e">
        <f>#REF!</f>
        <v>#REF!</v>
      </c>
      <c r="L24" s="72" t="e">
        <f>#REF!</f>
        <v>#REF!</v>
      </c>
      <c r="M24" s="72" t="e">
        <f>#REF!</f>
        <v>#REF!</v>
      </c>
      <c r="N24" s="36" t="e">
        <f t="shared" si="2"/>
        <v>#REF!</v>
      </c>
      <c r="O24" s="76" t="e">
        <f t="shared" si="0"/>
        <v>#REF!</v>
      </c>
      <c r="P24" s="76" t="e">
        <f t="shared" si="3"/>
        <v>#REF!</v>
      </c>
      <c r="Q24" s="38" t="e">
        <f t="shared" si="4"/>
        <v>#REF!</v>
      </c>
      <c r="R24" s="36" t="e">
        <f t="shared" si="5"/>
        <v>#REF!</v>
      </c>
      <c r="S24" s="55" t="e">
        <f t="shared" si="6"/>
        <v>#REF!</v>
      </c>
      <c r="T24" s="38" t="e">
        <f t="shared" si="7"/>
        <v>#REF!</v>
      </c>
      <c r="U24" s="46"/>
    </row>
    <row r="25" spans="1:24" s="56" customFormat="1" ht="39.6" customHeight="1" x14ac:dyDescent="0.25">
      <c r="A25" s="90" t="s">
        <v>23</v>
      </c>
      <c r="B25" s="90"/>
      <c r="C25" s="90"/>
      <c r="D25" s="79">
        <v>68</v>
      </c>
      <c r="E25" s="73">
        <v>24791.43</v>
      </c>
      <c r="F25" s="74">
        <v>19268.03</v>
      </c>
      <c r="G25" s="74">
        <v>5523.4</v>
      </c>
      <c r="H25" s="78" t="s">
        <v>38</v>
      </c>
      <c r="I25" s="75">
        <f t="shared" si="1"/>
        <v>33335.692041522481</v>
      </c>
      <c r="J25" s="72" t="e">
        <f>#REF!</f>
        <v>#REF!</v>
      </c>
      <c r="K25" s="55" t="e">
        <f>#REF!</f>
        <v>#REF!</v>
      </c>
      <c r="L25" s="72" t="e">
        <f>#REF!</f>
        <v>#REF!</v>
      </c>
      <c r="M25" s="72" t="e">
        <f>#REF!</f>
        <v>#REF!</v>
      </c>
      <c r="N25" s="36" t="e">
        <f t="shared" si="2"/>
        <v>#REF!</v>
      </c>
      <c r="O25" s="76" t="e">
        <f t="shared" si="0"/>
        <v>#REF!</v>
      </c>
      <c r="P25" s="76" t="e">
        <f t="shared" si="3"/>
        <v>#REF!</v>
      </c>
      <c r="Q25" s="38" t="e">
        <f t="shared" si="4"/>
        <v>#REF!</v>
      </c>
      <c r="R25" s="36" t="e">
        <f t="shared" si="5"/>
        <v>#REF!</v>
      </c>
      <c r="S25" s="55" t="e">
        <f t="shared" si="6"/>
        <v>#REF!</v>
      </c>
      <c r="T25" s="38" t="e">
        <f t="shared" si="7"/>
        <v>#REF!</v>
      </c>
      <c r="U25" s="46"/>
    </row>
    <row r="26" spans="1:24" s="56" customFormat="1" ht="39.6" customHeight="1" x14ac:dyDescent="0.25">
      <c r="A26" s="90" t="s">
        <v>24</v>
      </c>
      <c r="B26" s="90"/>
      <c r="C26" s="90"/>
      <c r="D26" s="79">
        <v>27.3</v>
      </c>
      <c r="E26" s="73">
        <v>24949.5</v>
      </c>
      <c r="F26" s="79">
        <v>19413.5</v>
      </c>
      <c r="G26" s="79">
        <v>5536</v>
      </c>
      <c r="H26" s="78" t="s">
        <v>40</v>
      </c>
      <c r="I26" s="75">
        <f t="shared" si="1"/>
        <v>83660.848954966597</v>
      </c>
      <c r="J26" s="72" t="e">
        <f>#REF!</f>
        <v>#REF!</v>
      </c>
      <c r="K26" s="55" t="e">
        <f>#REF!</f>
        <v>#REF!</v>
      </c>
      <c r="L26" s="72" t="e">
        <f>#REF!</f>
        <v>#REF!</v>
      </c>
      <c r="M26" s="72" t="e">
        <f>#REF!</f>
        <v>#REF!</v>
      </c>
      <c r="N26" s="36" t="e">
        <f t="shared" si="2"/>
        <v>#REF!</v>
      </c>
      <c r="O26" s="76" t="e">
        <f t="shared" si="0"/>
        <v>#REF!</v>
      </c>
      <c r="P26" s="76" t="e">
        <f t="shared" si="3"/>
        <v>#REF!</v>
      </c>
      <c r="Q26" s="38" t="e">
        <f t="shared" si="4"/>
        <v>#REF!</v>
      </c>
      <c r="R26" s="36" t="e">
        <f t="shared" si="5"/>
        <v>#REF!</v>
      </c>
      <c r="S26" s="55" t="e">
        <f t="shared" si="6"/>
        <v>#REF!</v>
      </c>
      <c r="T26" s="38" t="e">
        <f t="shared" si="7"/>
        <v>#REF!</v>
      </c>
      <c r="U26" s="46"/>
    </row>
    <row r="27" spans="1:24" s="56" customFormat="1" ht="19.2" customHeight="1" x14ac:dyDescent="0.25">
      <c r="A27" s="90" t="s">
        <v>25</v>
      </c>
      <c r="B27" s="90"/>
      <c r="C27" s="90"/>
      <c r="D27" s="79">
        <v>26</v>
      </c>
      <c r="E27" s="73">
        <v>28842</v>
      </c>
      <c r="F27" s="79">
        <v>22450.799999999999</v>
      </c>
      <c r="G27" s="79">
        <v>6391.2</v>
      </c>
      <c r="H27" s="78" t="s">
        <v>40</v>
      </c>
      <c r="I27" s="75">
        <f t="shared" si="1"/>
        <v>101587.33031674208</v>
      </c>
      <c r="J27" s="72" t="e">
        <f>#REF!</f>
        <v>#REF!</v>
      </c>
      <c r="K27" s="55" t="e">
        <f>#REF!</f>
        <v>#REF!</v>
      </c>
      <c r="L27" s="72" t="e">
        <f>#REF!</f>
        <v>#REF!</v>
      </c>
      <c r="M27" s="72" t="e">
        <f>#REF!</f>
        <v>#REF!</v>
      </c>
      <c r="N27" s="36" t="e">
        <f t="shared" si="2"/>
        <v>#REF!</v>
      </c>
      <c r="O27" s="76" t="e">
        <f t="shared" si="0"/>
        <v>#REF!</v>
      </c>
      <c r="P27" s="76" t="e">
        <f t="shared" si="3"/>
        <v>#REF!</v>
      </c>
      <c r="Q27" s="38" t="e">
        <f t="shared" si="4"/>
        <v>#REF!</v>
      </c>
      <c r="R27" s="36" t="e">
        <f t="shared" si="5"/>
        <v>#REF!</v>
      </c>
      <c r="S27" s="55" t="e">
        <f t="shared" si="6"/>
        <v>#REF!</v>
      </c>
      <c r="T27" s="38" t="e">
        <f t="shared" si="7"/>
        <v>#REF!</v>
      </c>
      <c r="U27" s="46"/>
    </row>
    <row r="28" spans="1:24" s="56" customFormat="1" ht="19.2" customHeight="1" x14ac:dyDescent="0.25">
      <c r="A28" s="90" t="s">
        <v>26</v>
      </c>
      <c r="B28" s="90"/>
      <c r="C28" s="90"/>
      <c r="D28" s="72">
        <v>89.8</v>
      </c>
      <c r="E28" s="73">
        <v>47734.2</v>
      </c>
      <c r="F28" s="74">
        <v>38280.9</v>
      </c>
      <c r="G28" s="74">
        <v>9453.2999999999993</v>
      </c>
      <c r="H28" s="78" t="s">
        <v>38</v>
      </c>
      <c r="I28" s="75">
        <f t="shared" si="1"/>
        <v>50151.840691733269</v>
      </c>
      <c r="J28" s="72" t="e">
        <f>#REF!</f>
        <v>#REF!</v>
      </c>
      <c r="K28" s="55" t="e">
        <f>#REF!</f>
        <v>#REF!</v>
      </c>
      <c r="L28" s="72" t="e">
        <f>#REF!</f>
        <v>#REF!</v>
      </c>
      <c r="M28" s="72" t="e">
        <f>#REF!</f>
        <v>#REF!</v>
      </c>
      <c r="N28" s="36" t="e">
        <f t="shared" si="2"/>
        <v>#REF!</v>
      </c>
      <c r="O28" s="76" t="e">
        <f t="shared" si="0"/>
        <v>#REF!</v>
      </c>
      <c r="P28" s="76" t="e">
        <f t="shared" si="3"/>
        <v>#REF!</v>
      </c>
      <c r="Q28" s="38" t="e">
        <f t="shared" si="4"/>
        <v>#REF!</v>
      </c>
      <c r="R28" s="36" t="e">
        <f t="shared" si="5"/>
        <v>#REF!</v>
      </c>
      <c r="S28" s="55" t="e">
        <f t="shared" si="6"/>
        <v>#REF!</v>
      </c>
      <c r="T28" s="38" t="e">
        <f t="shared" si="7"/>
        <v>#REF!</v>
      </c>
      <c r="U28" s="46"/>
    </row>
    <row r="29" spans="1:24" ht="13.8" x14ac:dyDescent="0.25">
      <c r="A29" s="6"/>
      <c r="B29" s="6"/>
      <c r="C29" s="51"/>
      <c r="D29" s="5"/>
      <c r="E29" s="3"/>
      <c r="F29" s="3"/>
      <c r="G29" s="3"/>
      <c r="H29" s="33"/>
      <c r="I29" s="4"/>
      <c r="J29" s="4"/>
      <c r="K29" s="4"/>
      <c r="L29" s="4"/>
      <c r="M29" s="4"/>
      <c r="N29" s="4"/>
      <c r="O29" s="4"/>
      <c r="P29" s="4"/>
    </row>
    <row r="30" spans="1:24" x14ac:dyDescent="0.25">
      <c r="A30" s="6"/>
      <c r="B30" s="6"/>
      <c r="C30" s="6"/>
    </row>
    <row r="31" spans="1:24" x14ac:dyDescent="0.25">
      <c r="A31" s="6"/>
      <c r="B31" s="6"/>
      <c r="C31" s="6"/>
    </row>
    <row r="32" spans="1:24" x14ac:dyDescent="0.25">
      <c r="A32" s="6"/>
      <c r="B32" s="6"/>
      <c r="C32" s="6"/>
    </row>
    <row r="33" spans="1:3" x14ac:dyDescent="0.25">
      <c r="A33" s="6"/>
      <c r="B33" s="6"/>
      <c r="C33" s="6"/>
    </row>
    <row r="34" spans="1:3" x14ac:dyDescent="0.25">
      <c r="A34" s="6"/>
      <c r="B34" s="6"/>
      <c r="C34" s="6"/>
    </row>
    <row r="35" spans="1:3" x14ac:dyDescent="0.25">
      <c r="A35" s="6"/>
      <c r="B35" s="6"/>
      <c r="C35" s="6"/>
    </row>
    <row r="36" spans="1:3" x14ac:dyDescent="0.25">
      <c r="A36" s="6"/>
      <c r="B36" s="6"/>
      <c r="C36" s="6"/>
    </row>
    <row r="37" spans="1:3" x14ac:dyDescent="0.25">
      <c r="A37" s="6"/>
      <c r="B37" s="6"/>
      <c r="C37" s="6"/>
    </row>
    <row r="38" spans="1:3" x14ac:dyDescent="0.25">
      <c r="A38" s="6"/>
      <c r="B38" s="6"/>
      <c r="C38" s="6"/>
    </row>
    <row r="39" spans="1:3" x14ac:dyDescent="0.25">
      <c r="A39" s="6"/>
      <c r="B39" s="6"/>
      <c r="C39" s="6"/>
    </row>
    <row r="40" spans="1:3" x14ac:dyDescent="0.25">
      <c r="A40" s="6"/>
      <c r="B40" s="6"/>
      <c r="C40" s="6"/>
    </row>
    <row r="41" spans="1:3" x14ac:dyDescent="0.25">
      <c r="A41" s="6"/>
      <c r="B41" s="6"/>
      <c r="C41" s="6"/>
    </row>
    <row r="42" spans="1:3" x14ac:dyDescent="0.25">
      <c r="A42" s="6"/>
      <c r="B42" s="6"/>
      <c r="C42" s="6"/>
    </row>
    <row r="43" spans="1:3" x14ac:dyDescent="0.25">
      <c r="A43" s="6"/>
      <c r="B43" s="6"/>
      <c r="C43" s="6"/>
    </row>
    <row r="44" spans="1:3" x14ac:dyDescent="0.25">
      <c r="A44" s="6"/>
      <c r="B44" s="6"/>
      <c r="C44" s="6"/>
    </row>
    <row r="45" spans="1:3" x14ac:dyDescent="0.25">
      <c r="A45" s="6"/>
      <c r="B45" s="6"/>
      <c r="C45" s="6"/>
    </row>
    <row r="46" spans="1:3" x14ac:dyDescent="0.25">
      <c r="A46" s="6"/>
      <c r="B46" s="6"/>
      <c r="C46" s="6"/>
    </row>
    <row r="47" spans="1:3" x14ac:dyDescent="0.25">
      <c r="A47" s="6"/>
      <c r="B47" s="6"/>
      <c r="C47" s="6"/>
    </row>
    <row r="48" spans="1:3" x14ac:dyDescent="0.25">
      <c r="A48" s="6"/>
      <c r="B48" s="6"/>
      <c r="C48" s="6"/>
    </row>
    <row r="49" spans="1:3" x14ac:dyDescent="0.25">
      <c r="A49" s="6"/>
      <c r="B49" s="6"/>
      <c r="C49" s="6"/>
    </row>
  </sheetData>
  <mergeCells count="22">
    <mergeCell ref="A26:C26"/>
    <mergeCell ref="A27:C27"/>
    <mergeCell ref="A28:C28"/>
    <mergeCell ref="A20:C20"/>
    <mergeCell ref="A21:C21"/>
    <mergeCell ref="A22:C22"/>
    <mergeCell ref="A23:C23"/>
    <mergeCell ref="A24:C24"/>
    <mergeCell ref="A25:C25"/>
    <mergeCell ref="J13:M13"/>
    <mergeCell ref="A15:C15"/>
    <mergeCell ref="A16:C16"/>
    <mergeCell ref="A17:C17"/>
    <mergeCell ref="A18:C18"/>
    <mergeCell ref="A19:C19"/>
    <mergeCell ref="A4:E4"/>
    <mergeCell ref="A5:E5"/>
    <mergeCell ref="A6:E6"/>
    <mergeCell ref="A7:E7"/>
    <mergeCell ref="A11:E11"/>
    <mergeCell ref="A13:C14"/>
    <mergeCell ref="D13:E13"/>
  </mergeCells>
  <printOptions horizontalCentered="1"/>
  <pageMargins left="0.39370078740157483" right="0.39370078740157483" top="0.78740157480314965" bottom="0.59055118110236227" header="0.31496062992125984" footer="0.31496062992125984"/>
  <pageSetup paperSize="9" scale="85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9 месяцев</vt:lpstr>
      <vt:lpstr>'9 месяцев'!Область_печати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Нестеренко ЮА</dc:creator>
  <cp:lastModifiedBy>Горшенко Алена Олеговна</cp:lastModifiedBy>
  <cp:lastPrinted>2023-10-16T05:44:57Z</cp:lastPrinted>
  <dcterms:created xsi:type="dcterms:W3CDTF">2013-04-01T11:09:50Z</dcterms:created>
  <dcterms:modified xsi:type="dcterms:W3CDTF">2023-10-16T06:28:00Z</dcterms:modified>
</cp:coreProperties>
</file>